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НВВ на содержание (3)" sheetId="1" r:id="rId1"/>
  </sheets>
  <definedNames>
    <definedName name="_xlnm.Print_Area" localSheetId="0">'НВВ на содержание (3)'!$A$1:$L$78</definedName>
  </definedNames>
  <calcPr fullCalcOnLoad="1"/>
</workbook>
</file>

<file path=xl/sharedStrings.xml><?xml version="1.0" encoding="utf-8"?>
<sst xmlns="http://schemas.openxmlformats.org/spreadsheetml/2006/main" count="197" uniqueCount="136">
  <si>
    <r>
      <t xml:space="preserve">Отчет о доходах и расходах </t>
    </r>
    <r>
      <rPr>
        <b/>
        <sz val="14"/>
        <rFont val="Times New Roman"/>
        <family val="1"/>
      </rPr>
      <t>территориальной сетевой организации, регулирование тарифов на услуги которой осуществляется на основе долгосрочных параметров регулирования деятельности</t>
    </r>
  </si>
  <si>
    <t>(наименование организации)</t>
  </si>
  <si>
    <t>Сроки предоставления: ежеквартальная - до 30 апреля, 30 июля и 30 октября. Годовая - до 1 апреля.</t>
  </si>
  <si>
    <t>тыс. руб.</t>
  </si>
  <si>
    <t>№п/п</t>
  </si>
  <si>
    <t>Показатель</t>
  </si>
  <si>
    <t>Ед.изм.</t>
  </si>
  <si>
    <t>факт  2010 года</t>
  </si>
  <si>
    <t>Утверждено на 2011 год</t>
  </si>
  <si>
    <t>с учетом собственного потребления</t>
  </si>
  <si>
    <t>без учета собственного потребления</t>
  </si>
  <si>
    <t>тыс.руб.</t>
  </si>
  <si>
    <t>1.1.</t>
  </si>
  <si>
    <t>Подконтрольные расходы</t>
  </si>
  <si>
    <t>1.1.1.</t>
  </si>
  <si>
    <t>Материальные затраты</t>
  </si>
  <si>
    <t>1.1.1.1.</t>
  </si>
  <si>
    <t>Сырье, материалы, запасные части, инструмент, топливо</t>
  </si>
  <si>
    <t>1.1.1.2.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</si>
  <si>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</si>
  <si>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1.1.2.</t>
  </si>
  <si>
    <t>Расходы на оплату труда</t>
  </si>
  <si>
    <t>1.1.3.</t>
  </si>
  <si>
    <t>Прочие расходы, всего, в том числе:</t>
  </si>
  <si>
    <t>1.1.3.1.</t>
  </si>
  <si>
    <t>Ремонт основных фондов</t>
  </si>
  <si>
    <t>1.1.3.2.</t>
  </si>
  <si>
    <t>Оплата работ и услуг сторонних организаций</t>
  </si>
  <si>
    <t>1.1.3.2.1.</t>
  </si>
  <si>
    <t>услуги связи</t>
  </si>
  <si>
    <t>1.1.3.2.2.</t>
  </si>
  <si>
    <t>Расходы на услуги вневедомственной охраны и коммунального хозяйства</t>
  </si>
  <si>
    <t>1.1.3.2.3.</t>
  </si>
  <si>
    <t>Расходы на юридические и информационные услуги</t>
  </si>
  <si>
    <t>1.1.3.2.4.</t>
  </si>
  <si>
    <t>Расходы на аудиторские и консультационные услуги</t>
  </si>
  <si>
    <t>1.1.3.2.5.</t>
  </si>
  <si>
    <t>Транспортные услуги</t>
  </si>
  <si>
    <t>1.1.3.2.6.</t>
  </si>
  <si>
    <t>Прочие услуги сторонних организаций</t>
  </si>
  <si>
    <t>1.1.3.3.</t>
  </si>
  <si>
    <t>Расходы на командировки и представительские</t>
  </si>
  <si>
    <t>1.1.3.4.</t>
  </si>
  <si>
    <t>Расходы на подготовку кадров</t>
  </si>
  <si>
    <t>1.1.3.5.</t>
  </si>
  <si>
    <t>Расходы на обеспечение нормальных условий труда и мер по технике безопасности</t>
  </si>
  <si>
    <t>1.1.3.6.</t>
  </si>
  <si>
    <t>Расходы на страхование</t>
  </si>
  <si>
    <t>1.1.3.7.</t>
  </si>
  <si>
    <t>Другие прочие расходы</t>
  </si>
  <si>
    <t>1.1.4.</t>
  </si>
  <si>
    <t>Расходы из прибыли, в т.ч.:</t>
  </si>
  <si>
    <t>1.1.4.1.</t>
  </si>
  <si>
    <t>расходы на обслуживание  заемных средств</t>
  </si>
  <si>
    <t>1.1.4.2.</t>
  </si>
  <si>
    <t>расходы по коллективным договорам</t>
  </si>
  <si>
    <t>1.1.4.3.</t>
  </si>
  <si>
    <t>прочие расходы из прибыли</t>
  </si>
  <si>
    <t>1.2.</t>
  </si>
  <si>
    <t>Неподконтрольные расходы</t>
  </si>
  <si>
    <t>1.2.1.</t>
  </si>
  <si>
    <t>Оплата услуг ОАО "ФСК ЕЭС"</t>
  </si>
  <si>
    <t>1.2.2.</t>
  </si>
  <si>
    <t>Электроэнергия на хоз. нужды</t>
  </si>
  <si>
    <t>1.2.3.</t>
  </si>
  <si>
    <t>Теплоэнергия</t>
  </si>
  <si>
    <t>1.2.4.</t>
  </si>
  <si>
    <t>Плата за аренду имущества и лизинг</t>
  </si>
  <si>
    <t>1.2.5.</t>
  </si>
  <si>
    <t>Налоги,всего, в том числе:</t>
  </si>
  <si>
    <t>1.2.5.1.</t>
  </si>
  <si>
    <t>плата за землю</t>
  </si>
  <si>
    <t>1.2.5.2.</t>
  </si>
  <si>
    <t>Налог на имущество</t>
  </si>
  <si>
    <t>1.2.5.3.</t>
  </si>
  <si>
    <t>Прочие налоги и сборы</t>
  </si>
  <si>
    <t>1.2.6.</t>
  </si>
  <si>
    <t>Отчисления на социальные нужды (ЕСН)</t>
  </si>
  <si>
    <t>1.2.7.</t>
  </si>
  <si>
    <t>Амортизация основных средств</t>
  </si>
  <si>
    <t>1.2.8.</t>
  </si>
  <si>
    <t>Расходы на финансирование капитальных вложений</t>
  </si>
  <si>
    <t>1.2.11.</t>
  </si>
  <si>
    <t>Прочие неподконтрольные расходы</t>
  </si>
  <si>
    <t>1.2.12.</t>
  </si>
  <si>
    <t>Налог на прибыль</t>
  </si>
  <si>
    <t>1.2.13.</t>
  </si>
  <si>
    <t>Выпадающие доходы/экономия средств</t>
  </si>
  <si>
    <t>Затраты на компенсацию потерь электрической энергии</t>
  </si>
  <si>
    <t>3.1.</t>
  </si>
  <si>
    <t>3.2.</t>
  </si>
  <si>
    <t>…..</t>
  </si>
  <si>
    <t xml:space="preserve">Платежи в компанию от смежных организаций </t>
  </si>
  <si>
    <t>4.1.</t>
  </si>
  <si>
    <t>4.2.</t>
  </si>
  <si>
    <t>….</t>
  </si>
  <si>
    <t>Платежи в сетевую организацию по котловым тарифам</t>
  </si>
  <si>
    <t>Количество условных единиц электрооборудования, необходимых для осуществления регулируемой деятельности.</t>
  </si>
  <si>
    <t>у.е.</t>
  </si>
  <si>
    <t>Протяженность электрических сетей</t>
  </si>
  <si>
    <t>км.</t>
  </si>
  <si>
    <t>Поступление в сеть всего</t>
  </si>
  <si>
    <t>тыс. кВт*ч</t>
  </si>
  <si>
    <t>Расход электроэнергии на хозяйственные нужды, всего</t>
  </si>
  <si>
    <t>Потери электрической энергии, всего</t>
  </si>
  <si>
    <t>в том числе</t>
  </si>
  <si>
    <t>10.1.</t>
  </si>
  <si>
    <t>отнесенные на собственное производство (потребление)</t>
  </si>
  <si>
    <t>10.2.</t>
  </si>
  <si>
    <t>Собственное потребление</t>
  </si>
  <si>
    <t>Передача по транзиту (сальдо-переток)</t>
  </si>
  <si>
    <t>Полезный отпуск конечным потербителям</t>
  </si>
  <si>
    <t>Руководитель организации           _______________________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</si>
  <si>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</si>
  <si>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</si>
  <si>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</si>
  <si>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</si>
  <si>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</si>
  <si>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            (дата составления документа)</t>
  </si>
  <si>
    <t>(номер контактного телефона)</t>
  </si>
  <si>
    <t>МРСК, Самараэнерго</t>
  </si>
  <si>
    <t>ОАО "Самараэнерго"</t>
  </si>
  <si>
    <t>Егоров С.А.</t>
  </si>
  <si>
    <t>__________</t>
  </si>
  <si>
    <t>подпись</t>
  </si>
  <si>
    <t>Общие расходы</t>
  </si>
  <si>
    <t>Платежи  компании  в адрес смежных сетевых организаций ( с НДС):</t>
  </si>
  <si>
    <t>ОАО "СтройДом"</t>
  </si>
  <si>
    <t>технологические потери ( сторонние потребители)</t>
  </si>
  <si>
    <t xml:space="preserve"> общие2011г. 9 мес.</t>
  </si>
  <si>
    <t>факт 2011 год</t>
  </si>
  <si>
    <t>"____27__" ________января_________ 20_12_ год</t>
  </si>
  <si>
    <t>Крол Е.Г</t>
  </si>
  <si>
    <t>279-84-99</t>
  </si>
  <si>
    <t>за  2011 год</t>
  </si>
  <si>
    <r>
      <t xml:space="preserve">НВВ сетевой организации ВСЕГО </t>
    </r>
    <r>
      <rPr>
        <sz val="10"/>
        <rFont val="Arial Cyr"/>
        <family val="0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</si>
</sst>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wrapText="1"/>
    </xf>
    <xf numFmtId="0" fontId="9" fillId="0" borderId="12" xfId="55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0" fontId="42" fillId="0" borderId="0" xfId="0" applyFont="1" applyBorder="1" applyAlignment="1">
      <alignment horizontal="left" wrapText="1"/>
    </xf>
    <xf numFmtId="165" fontId="6" fillId="0" borderId="12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1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6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Border="1" applyAlignment="1">
      <alignment horizontal="center"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10" fontId="0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2" fontId="27" fillId="0" borderId="12" xfId="54" applyNumberFormat="1" applyFont="1" applyFill="1" applyBorder="1" applyAlignment="1" applyProtection="1">
      <alignment horizontal="center" vertical="center" wrapText="1"/>
      <protection/>
    </xf>
    <xf numFmtId="165" fontId="27" fillId="0" borderId="12" xfId="54" applyNumberFormat="1" applyFont="1" applyFill="1" applyBorder="1" applyAlignment="1" applyProtection="1">
      <alignment horizontal="center" vertical="center" wrapText="1"/>
      <protection/>
    </xf>
    <xf numFmtId="165" fontId="0" fillId="0" borderId="12" xfId="0" applyNumberFormat="1" applyFont="1" applyBorder="1" applyAlignment="1">
      <alignment wrapText="1"/>
    </xf>
    <xf numFmtId="0" fontId="27" fillId="0" borderId="12" xfId="54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>
      <alignment horizontal="right" vertical="distributed" wrapText="1"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center" wrapText="1"/>
      <protection/>
    </xf>
    <xf numFmtId="2" fontId="28" fillId="0" borderId="12" xfId="54" applyNumberFormat="1" applyFont="1" applyFill="1" applyBorder="1" applyAlignment="1" applyProtection="1">
      <alignment horizontal="center" vertical="center" wrapText="1"/>
      <protection/>
    </xf>
    <xf numFmtId="165" fontId="0" fillId="0" borderId="12" xfId="0" applyNumberFormat="1" applyFont="1" applyBorder="1" applyAlignment="1">
      <alignment vertical="center" wrapText="1"/>
    </xf>
    <xf numFmtId="0" fontId="29" fillId="0" borderId="12" xfId="54" applyFont="1" applyFill="1" applyBorder="1" applyAlignment="1" applyProtection="1">
      <alignment horizontal="left" vertical="center" wrapText="1"/>
      <protection/>
    </xf>
    <xf numFmtId="3" fontId="29" fillId="0" borderId="12" xfId="54" applyNumberFormat="1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7" fillId="0" borderId="12" xfId="49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vertical="top" wrapText="1"/>
      <protection/>
    </xf>
    <xf numFmtId="0" fontId="51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165" fontId="32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horizontal="left" vertical="center" wrapText="1"/>
    </xf>
    <xf numFmtId="2" fontId="51" fillId="0" borderId="12" xfId="0" applyNumberFormat="1" applyFont="1" applyBorder="1" applyAlignment="1">
      <alignment horizontal="left" wrapText="1"/>
    </xf>
    <xf numFmtId="2" fontId="51" fillId="0" borderId="12" xfId="0" applyNumberFormat="1" applyFont="1" applyBorder="1" applyAlignment="1">
      <alignment horizontal="center" wrapText="1"/>
    </xf>
    <xf numFmtId="4" fontId="51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165" fontId="51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2" fontId="52" fillId="0" borderId="0" xfId="0" applyNumberFormat="1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52" fillId="0" borderId="0" xfId="0" applyNumberFormat="1" applyFont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едения об отпуске (передаче) электроэнергии потребителям распределительными сетевыми организация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9.875" style="1" customWidth="1"/>
    <col min="2" max="2" width="46.75390625" style="1" customWidth="1"/>
    <col min="3" max="3" width="12.125" style="1" customWidth="1"/>
    <col min="4" max="4" width="11.00390625" style="28" customWidth="1"/>
    <col min="5" max="5" width="10.375" style="1" customWidth="1"/>
    <col min="6" max="6" width="11.25390625" style="1" customWidth="1"/>
    <col min="7" max="8" width="11.125" style="1" hidden="1" customWidth="1"/>
    <col min="9" max="9" width="11.25390625" style="31" customWidth="1"/>
    <col min="10" max="10" width="10.875" style="31" customWidth="1"/>
    <col min="11" max="11" width="24.125" style="1" customWidth="1"/>
    <col min="12" max="12" width="33.375" style="1" customWidth="1"/>
    <col min="13" max="16384" width="9.125" style="1" customWidth="1"/>
  </cols>
  <sheetData>
    <row r="1" ht="12.75">
      <c r="K1" s="13"/>
    </row>
    <row r="2" spans="1:16" ht="53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14"/>
      <c r="M2" s="45" t="s">
        <v>1</v>
      </c>
      <c r="N2" s="45"/>
      <c r="O2" s="45"/>
      <c r="P2" s="45"/>
    </row>
    <row r="3" spans="1:16" ht="18.75">
      <c r="A3" s="46" t="s">
        <v>134</v>
      </c>
      <c r="B3" s="46"/>
      <c r="C3" s="46"/>
      <c r="D3" s="46"/>
      <c r="E3" s="46"/>
      <c r="F3" s="46"/>
      <c r="G3" s="46"/>
      <c r="H3" s="46"/>
      <c r="I3" s="46"/>
      <c r="J3" s="46"/>
      <c r="K3" s="15"/>
      <c r="M3" s="43"/>
      <c r="N3" s="43"/>
      <c r="O3" s="43"/>
      <c r="P3" s="43"/>
    </row>
    <row r="4" spans="1:16" ht="15">
      <c r="A4" s="47" t="s">
        <v>127</v>
      </c>
      <c r="B4" s="47"/>
      <c r="C4" s="47"/>
      <c r="D4" s="47"/>
      <c r="E4" s="47"/>
      <c r="F4" s="47"/>
      <c r="G4" s="47"/>
      <c r="H4" s="47"/>
      <c r="I4" s="47"/>
      <c r="J4" s="47"/>
      <c r="K4" s="16"/>
      <c r="M4" s="43" t="s">
        <v>2</v>
      </c>
      <c r="N4" s="48"/>
      <c r="O4" s="48"/>
      <c r="P4" s="48"/>
    </row>
    <row r="5" spans="1:16" ht="15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12"/>
      <c r="M5" s="2"/>
      <c r="N5" s="2"/>
      <c r="O5" s="2"/>
      <c r="P5" s="2" t="s">
        <v>3</v>
      </c>
    </row>
    <row r="6" spans="1:16" ht="15">
      <c r="A6" s="3"/>
      <c r="B6" s="3"/>
      <c r="C6" s="3"/>
      <c r="D6" s="29"/>
      <c r="E6" s="3"/>
      <c r="F6" s="3"/>
      <c r="G6" s="3"/>
      <c r="H6" s="30"/>
      <c r="I6" s="32"/>
      <c r="J6" s="32" t="s">
        <v>3</v>
      </c>
      <c r="K6" s="19"/>
      <c r="M6" s="2"/>
      <c r="N6" s="2"/>
      <c r="O6" s="2"/>
      <c r="P6" s="2"/>
    </row>
    <row r="7" spans="1:11" ht="38.25">
      <c r="A7" s="93" t="s">
        <v>4</v>
      </c>
      <c r="B7" s="93" t="s">
        <v>5</v>
      </c>
      <c r="C7" s="93" t="s">
        <v>6</v>
      </c>
      <c r="D7" s="94" t="s">
        <v>7</v>
      </c>
      <c r="E7" s="95"/>
      <c r="F7" s="41" t="s">
        <v>8</v>
      </c>
      <c r="G7" s="96"/>
      <c r="H7" s="96"/>
      <c r="I7" s="97" t="s">
        <v>130</v>
      </c>
      <c r="J7" s="98"/>
      <c r="K7" s="20"/>
    </row>
    <row r="8" spans="1:11" ht="63.75">
      <c r="A8" s="99"/>
      <c r="B8" s="99"/>
      <c r="C8" s="99"/>
      <c r="D8" s="100" t="s">
        <v>9</v>
      </c>
      <c r="E8" s="41" t="s">
        <v>10</v>
      </c>
      <c r="F8" s="41" t="s">
        <v>9</v>
      </c>
      <c r="G8" s="80" t="s">
        <v>129</v>
      </c>
      <c r="H8" s="101" t="s">
        <v>125</v>
      </c>
      <c r="I8" s="102" t="s">
        <v>9</v>
      </c>
      <c r="J8" s="102" t="s">
        <v>10</v>
      </c>
      <c r="K8" s="20"/>
    </row>
    <row r="9" spans="1:15" ht="15.75" customHeight="1">
      <c r="A9" s="103">
        <v>1</v>
      </c>
      <c r="B9" s="103">
        <v>2</v>
      </c>
      <c r="C9" s="103">
        <v>3</v>
      </c>
      <c r="D9" s="104">
        <v>4</v>
      </c>
      <c r="E9" s="103">
        <v>5</v>
      </c>
      <c r="F9" s="103">
        <v>6</v>
      </c>
      <c r="G9" s="103"/>
      <c r="H9" s="103"/>
      <c r="I9" s="105"/>
      <c r="J9" s="105"/>
      <c r="K9" s="21"/>
      <c r="N9" s="4"/>
      <c r="O9" s="4"/>
    </row>
    <row r="10" spans="1:11" ht="51">
      <c r="A10" s="6">
        <v>1</v>
      </c>
      <c r="B10" s="5" t="s">
        <v>135</v>
      </c>
      <c r="C10" s="50" t="s">
        <v>11</v>
      </c>
      <c r="D10" s="51">
        <f>D11+D35</f>
        <v>2863.883460241789</v>
      </c>
      <c r="E10" s="50">
        <f>E11+E35</f>
        <v>1066.34</v>
      </c>
      <c r="F10" s="5">
        <v>2319.2</v>
      </c>
      <c r="G10" s="5"/>
      <c r="H10" s="50">
        <f>H11+H35</f>
        <v>20134.2</v>
      </c>
      <c r="I10" s="52">
        <f>I11+I35</f>
        <v>2720.2944</v>
      </c>
      <c r="J10" s="53">
        <f>J11+J35</f>
        <v>690.9547776</v>
      </c>
      <c r="K10" s="17"/>
    </row>
    <row r="11" spans="1:11" ht="12.75">
      <c r="A11" s="5" t="s">
        <v>12</v>
      </c>
      <c r="B11" s="5" t="s">
        <v>13</v>
      </c>
      <c r="C11" s="50" t="s">
        <v>11</v>
      </c>
      <c r="D11" s="51">
        <f>D12+D15+D16</f>
        <v>2029.8083552915014</v>
      </c>
      <c r="E11" s="50">
        <f>E12+E15+E16</f>
        <v>755.78</v>
      </c>
      <c r="F11" s="5">
        <v>742.1</v>
      </c>
      <c r="G11" s="5">
        <f>G12+G15+G16+G30+G35</f>
        <v>15220.2</v>
      </c>
      <c r="H11" s="5">
        <f>H12+H15+H16+H30</f>
        <v>11800.6</v>
      </c>
      <c r="I11" s="25">
        <f>I12+I15+I16+I30</f>
        <v>2378.6168000000002</v>
      </c>
      <c r="J11" s="25">
        <f>J12+J15+J16+J30</f>
        <v>604.1686672000001</v>
      </c>
      <c r="K11" s="17"/>
    </row>
    <row r="12" spans="1:11" ht="12.75">
      <c r="A12" s="6" t="s">
        <v>14</v>
      </c>
      <c r="B12" s="54" t="s">
        <v>15</v>
      </c>
      <c r="C12" s="50" t="s">
        <v>11</v>
      </c>
      <c r="D12" s="51">
        <f>E12/0.37234057</f>
        <v>1247.9972300627892</v>
      </c>
      <c r="E12" s="50">
        <v>464.68</v>
      </c>
      <c r="F12" s="5">
        <v>131.2</v>
      </c>
      <c r="G12" s="5">
        <v>1569</v>
      </c>
      <c r="H12" s="5">
        <f>H13+H14</f>
        <v>2409.1</v>
      </c>
      <c r="I12" s="25">
        <f>I13+I14</f>
        <v>1993.5653</v>
      </c>
      <c r="J12" s="25">
        <f>J13+J14</f>
        <v>506.3655862</v>
      </c>
      <c r="K12" s="22"/>
    </row>
    <row r="13" spans="1:11" ht="25.5">
      <c r="A13" s="55" t="s">
        <v>16</v>
      </c>
      <c r="B13" s="56" t="s">
        <v>17</v>
      </c>
      <c r="C13" s="57" t="s">
        <v>11</v>
      </c>
      <c r="D13" s="58"/>
      <c r="E13" s="57"/>
      <c r="F13" s="37"/>
      <c r="G13" s="37">
        <v>87</v>
      </c>
      <c r="H13" s="37">
        <v>433.3</v>
      </c>
      <c r="I13" s="59">
        <f>H13*4.1/100</f>
        <v>17.7653</v>
      </c>
      <c r="J13" s="59">
        <f>I13*0.254</f>
        <v>4.5123862</v>
      </c>
      <c r="K13" s="18"/>
    </row>
    <row r="14" spans="1:11" ht="38.25">
      <c r="A14" s="55" t="s">
        <v>18</v>
      </c>
      <c r="B14" s="56" t="s">
        <v>19</v>
      </c>
      <c r="C14" s="57" t="s">
        <v>11</v>
      </c>
      <c r="D14" s="51">
        <f>E14/0.37234057</f>
        <v>1247.9972300627892</v>
      </c>
      <c r="E14" s="57">
        <v>464.68</v>
      </c>
      <c r="F14" s="37"/>
      <c r="G14" s="37">
        <v>1482</v>
      </c>
      <c r="H14" s="37">
        <v>1975.8</v>
      </c>
      <c r="I14" s="59">
        <v>1975.8</v>
      </c>
      <c r="J14" s="59">
        <f>I14*0.254</f>
        <v>501.8532</v>
      </c>
      <c r="K14" s="18"/>
    </row>
    <row r="15" spans="1:11" ht="17.25" customHeight="1">
      <c r="A15" s="6" t="s">
        <v>20</v>
      </c>
      <c r="B15" s="54" t="s">
        <v>21</v>
      </c>
      <c r="C15" s="50" t="s">
        <v>11</v>
      </c>
      <c r="D15" s="51">
        <f>E15/0.37234057</f>
        <v>573.6683488452521</v>
      </c>
      <c r="E15" s="50">
        <v>213.6</v>
      </c>
      <c r="F15" s="5"/>
      <c r="G15" s="5">
        <v>422</v>
      </c>
      <c r="H15" s="5">
        <v>556</v>
      </c>
      <c r="I15" s="25">
        <f>H15*4.1/100</f>
        <v>22.796</v>
      </c>
      <c r="J15" s="59">
        <f>I15*0.254</f>
        <v>5.790184</v>
      </c>
      <c r="K15" s="18"/>
    </row>
    <row r="16" spans="1:11" ht="12.75">
      <c r="A16" s="6" t="s">
        <v>22</v>
      </c>
      <c r="B16" s="54" t="s">
        <v>23</v>
      </c>
      <c r="C16" s="50" t="s">
        <v>11</v>
      </c>
      <c r="D16" s="51">
        <f>E16/0.37234057</f>
        <v>208.1427763834599</v>
      </c>
      <c r="E16" s="50">
        <v>77.5</v>
      </c>
      <c r="F16" s="5">
        <v>535.2</v>
      </c>
      <c r="G16" s="5">
        <v>7129</v>
      </c>
      <c r="H16" s="5">
        <f>H17+H19+H20+H21+H22+H24+H28+H29</f>
        <v>8797.1</v>
      </c>
      <c r="I16" s="25">
        <f>I17+I19+I20+I21+I22+I24+I28+I29</f>
        <v>360.6811</v>
      </c>
      <c r="J16" s="25">
        <f>J17+J19+J20+J21+J22+J24+J28+J29</f>
        <v>91.61299939999999</v>
      </c>
      <c r="K16" s="23"/>
    </row>
    <row r="17" spans="1:11" ht="12.75">
      <c r="A17" s="55" t="s">
        <v>24</v>
      </c>
      <c r="B17" s="56" t="s">
        <v>25</v>
      </c>
      <c r="C17" s="57" t="s">
        <v>11</v>
      </c>
      <c r="D17" s="58"/>
      <c r="E17" s="57"/>
      <c r="F17" s="37"/>
      <c r="G17" s="37">
        <v>1556</v>
      </c>
      <c r="H17" s="37">
        <v>1613</v>
      </c>
      <c r="I17" s="59">
        <f>H17*4.1/100</f>
        <v>66.133</v>
      </c>
      <c r="J17" s="59">
        <f>I17*0.254</f>
        <v>16.797781999999998</v>
      </c>
      <c r="K17" s="18"/>
    </row>
    <row r="18" spans="1:11" ht="12.75">
      <c r="A18" s="55" t="s">
        <v>26</v>
      </c>
      <c r="B18" s="56" t="s">
        <v>27</v>
      </c>
      <c r="C18" s="57" t="s">
        <v>11</v>
      </c>
      <c r="D18" s="58"/>
      <c r="E18" s="57"/>
      <c r="F18" s="37"/>
      <c r="G18" s="37"/>
      <c r="H18" s="38">
        <f>H19+H20+H21+H22+H24+H23</f>
        <v>2890</v>
      </c>
      <c r="I18" s="38">
        <f>I19+I20+I21+I22+I24+I23</f>
        <v>118.49</v>
      </c>
      <c r="J18" s="59">
        <f aca="true" t="shared" si="0" ref="J18:J35">I18*0.254</f>
        <v>30.09646</v>
      </c>
      <c r="K18" s="18"/>
    </row>
    <row r="19" spans="1:11" ht="12.75">
      <c r="A19" s="7" t="s">
        <v>28</v>
      </c>
      <c r="B19" s="60" t="s">
        <v>29</v>
      </c>
      <c r="C19" s="57" t="s">
        <v>11</v>
      </c>
      <c r="D19" s="58"/>
      <c r="E19" s="57"/>
      <c r="F19" s="37"/>
      <c r="G19" s="37">
        <v>877</v>
      </c>
      <c r="H19" s="37">
        <v>1137</v>
      </c>
      <c r="I19" s="59">
        <f>H19*4.1/100</f>
        <v>46.617</v>
      </c>
      <c r="J19" s="59">
        <f t="shared" si="0"/>
        <v>11.840717999999999</v>
      </c>
      <c r="K19" s="18"/>
    </row>
    <row r="20" spans="1:11" ht="25.5">
      <c r="A20" s="7" t="s">
        <v>30</v>
      </c>
      <c r="B20" s="60" t="s">
        <v>31</v>
      </c>
      <c r="C20" s="57" t="s">
        <v>11</v>
      </c>
      <c r="D20" s="58"/>
      <c r="E20" s="57"/>
      <c r="F20" s="37"/>
      <c r="G20" s="37">
        <v>355</v>
      </c>
      <c r="H20" s="37">
        <v>510</v>
      </c>
      <c r="I20" s="59">
        <f>H20*4.1/100</f>
        <v>20.91</v>
      </c>
      <c r="J20" s="59">
        <f t="shared" si="0"/>
        <v>5.31114</v>
      </c>
      <c r="K20" s="18"/>
    </row>
    <row r="21" spans="1:11" ht="12.75">
      <c r="A21" s="7" t="s">
        <v>32</v>
      </c>
      <c r="B21" s="60" t="s">
        <v>33</v>
      </c>
      <c r="C21" s="57" t="s">
        <v>11</v>
      </c>
      <c r="D21" s="58"/>
      <c r="E21" s="57"/>
      <c r="F21" s="37"/>
      <c r="G21" s="37">
        <v>8</v>
      </c>
      <c r="H21" s="37">
        <v>24</v>
      </c>
      <c r="I21" s="59">
        <f>H21*4.1/100</f>
        <v>0.9839999999999999</v>
      </c>
      <c r="J21" s="59">
        <f t="shared" si="0"/>
        <v>0.24993599999999996</v>
      </c>
      <c r="K21" s="18"/>
    </row>
    <row r="22" spans="1:11" ht="25.5">
      <c r="A22" s="7" t="s">
        <v>34</v>
      </c>
      <c r="B22" s="60" t="s">
        <v>35</v>
      </c>
      <c r="C22" s="57" t="s">
        <v>11</v>
      </c>
      <c r="D22" s="58"/>
      <c r="E22" s="57"/>
      <c r="F22" s="37"/>
      <c r="G22" s="37">
        <v>54</v>
      </c>
      <c r="H22" s="37">
        <v>72</v>
      </c>
      <c r="I22" s="59">
        <f>H22*4.1/100</f>
        <v>2.952</v>
      </c>
      <c r="J22" s="59">
        <f t="shared" si="0"/>
        <v>0.749808</v>
      </c>
      <c r="K22" s="18"/>
    </row>
    <row r="23" spans="1:11" ht="12.75">
      <c r="A23" s="7" t="s">
        <v>36</v>
      </c>
      <c r="B23" s="60" t="s">
        <v>37</v>
      </c>
      <c r="C23" s="57" t="s">
        <v>11</v>
      </c>
      <c r="D23" s="58"/>
      <c r="E23" s="57"/>
      <c r="F23" s="37"/>
      <c r="G23" s="37">
        <v>0</v>
      </c>
      <c r="H23" s="37"/>
      <c r="I23" s="59"/>
      <c r="J23" s="59">
        <f t="shared" si="0"/>
        <v>0</v>
      </c>
      <c r="K23" s="18"/>
    </row>
    <row r="24" spans="1:11" ht="12.75">
      <c r="A24" s="7" t="s">
        <v>38</v>
      </c>
      <c r="B24" s="61" t="s">
        <v>39</v>
      </c>
      <c r="C24" s="57" t="s">
        <v>11</v>
      </c>
      <c r="D24" s="58"/>
      <c r="E24" s="57"/>
      <c r="F24" s="37"/>
      <c r="G24" s="37">
        <v>1078</v>
      </c>
      <c r="H24" s="37">
        <f>1115+32</f>
        <v>1147</v>
      </c>
      <c r="I24" s="59">
        <f>H24*4.1/100</f>
        <v>47.027</v>
      </c>
      <c r="J24" s="59">
        <f t="shared" si="0"/>
        <v>11.944858</v>
      </c>
      <c r="K24" s="18"/>
    </row>
    <row r="25" spans="1:11" ht="12.75">
      <c r="A25" s="55" t="s">
        <v>40</v>
      </c>
      <c r="B25" s="56" t="s">
        <v>41</v>
      </c>
      <c r="C25" s="57" t="s">
        <v>11</v>
      </c>
      <c r="D25" s="58"/>
      <c r="E25" s="57"/>
      <c r="F25" s="37"/>
      <c r="G25" s="37">
        <v>0</v>
      </c>
      <c r="H25" s="37"/>
      <c r="I25" s="59"/>
      <c r="J25" s="59">
        <f t="shared" si="0"/>
        <v>0</v>
      </c>
      <c r="K25" s="18"/>
    </row>
    <row r="26" spans="1:11" ht="12.75">
      <c r="A26" s="55" t="s">
        <v>42</v>
      </c>
      <c r="B26" s="56" t="s">
        <v>43</v>
      </c>
      <c r="C26" s="57" t="s">
        <v>11</v>
      </c>
      <c r="D26" s="58"/>
      <c r="E26" s="57"/>
      <c r="F26" s="37"/>
      <c r="G26" s="37"/>
      <c r="H26" s="37"/>
      <c r="I26" s="59"/>
      <c r="J26" s="59">
        <f t="shared" si="0"/>
        <v>0</v>
      </c>
      <c r="K26" s="18"/>
    </row>
    <row r="27" spans="1:11" ht="28.5" customHeight="1">
      <c r="A27" s="55" t="s">
        <v>44</v>
      </c>
      <c r="B27" s="56" t="s">
        <v>45</v>
      </c>
      <c r="C27" s="57" t="s">
        <v>11</v>
      </c>
      <c r="D27" s="58"/>
      <c r="E27" s="57"/>
      <c r="F27" s="37"/>
      <c r="G27" s="37"/>
      <c r="H27" s="37"/>
      <c r="I27" s="59"/>
      <c r="J27" s="59">
        <f t="shared" si="0"/>
        <v>0</v>
      </c>
      <c r="K27" s="18"/>
    </row>
    <row r="28" spans="1:11" ht="12.75">
      <c r="A28" s="55" t="s">
        <v>46</v>
      </c>
      <c r="B28" s="56" t="s">
        <v>47</v>
      </c>
      <c r="C28" s="57" t="s">
        <v>11</v>
      </c>
      <c r="D28" s="58"/>
      <c r="E28" s="57"/>
      <c r="F28" s="39"/>
      <c r="G28" s="39">
        <v>213</v>
      </c>
      <c r="H28" s="39">
        <f>228+6</f>
        <v>234</v>
      </c>
      <c r="I28" s="53">
        <f>H28*4.1/100</f>
        <v>9.594</v>
      </c>
      <c r="J28" s="59">
        <f t="shared" si="0"/>
        <v>2.436876</v>
      </c>
      <c r="K28" s="18"/>
    </row>
    <row r="29" spans="1:11" ht="12.75">
      <c r="A29" s="55" t="s">
        <v>48</v>
      </c>
      <c r="B29" s="56" t="s">
        <v>49</v>
      </c>
      <c r="C29" s="57" t="s">
        <v>11</v>
      </c>
      <c r="D29" s="58">
        <v>208.14</v>
      </c>
      <c r="E29" s="57">
        <v>77.5</v>
      </c>
      <c r="F29" s="39">
        <v>535.2</v>
      </c>
      <c r="G29" s="39">
        <v>2657</v>
      </c>
      <c r="H29" s="39">
        <f>1883+96.5+2080.6</f>
        <v>4060.1</v>
      </c>
      <c r="I29" s="53">
        <f>H29*4.1/100</f>
        <v>166.4641</v>
      </c>
      <c r="J29" s="59">
        <f t="shared" si="0"/>
        <v>42.2818814</v>
      </c>
      <c r="K29" s="18"/>
    </row>
    <row r="30" spans="1:11" ht="12.75">
      <c r="A30" s="6" t="s">
        <v>50</v>
      </c>
      <c r="B30" s="62" t="s">
        <v>51</v>
      </c>
      <c r="C30" s="50" t="s">
        <v>11</v>
      </c>
      <c r="D30" s="51"/>
      <c r="E30" s="50"/>
      <c r="F30" s="8">
        <v>16.16</v>
      </c>
      <c r="G30" s="8"/>
      <c r="H30" s="8">
        <v>38.4</v>
      </c>
      <c r="I30" s="53">
        <f>H30*4.1/100</f>
        <v>1.5743999999999998</v>
      </c>
      <c r="J30" s="59">
        <f t="shared" si="0"/>
        <v>0.39989759999999996</v>
      </c>
      <c r="K30" s="18"/>
    </row>
    <row r="31" spans="1:11" ht="12.75">
      <c r="A31" s="55" t="s">
        <v>52</v>
      </c>
      <c r="B31" s="56" t="s">
        <v>53</v>
      </c>
      <c r="C31" s="57" t="s">
        <v>11</v>
      </c>
      <c r="D31" s="58"/>
      <c r="E31" s="57"/>
      <c r="F31" s="39"/>
      <c r="G31" s="39"/>
      <c r="H31" s="39"/>
      <c r="I31" s="53"/>
      <c r="J31" s="59">
        <f t="shared" si="0"/>
        <v>0</v>
      </c>
      <c r="K31" s="18"/>
    </row>
    <row r="32" spans="1:11" ht="12.75">
      <c r="A32" s="55" t="s">
        <v>54</v>
      </c>
      <c r="B32" s="56" t="s">
        <v>55</v>
      </c>
      <c r="C32" s="57" t="s">
        <v>11</v>
      </c>
      <c r="D32" s="58"/>
      <c r="E32" s="57"/>
      <c r="F32" s="39"/>
      <c r="G32" s="39">
        <v>0</v>
      </c>
      <c r="H32" s="39"/>
      <c r="I32" s="53"/>
      <c r="J32" s="59">
        <f t="shared" si="0"/>
        <v>0</v>
      </c>
      <c r="K32" s="18"/>
    </row>
    <row r="33" spans="1:11" ht="18" customHeight="1">
      <c r="A33" s="55" t="s">
        <v>56</v>
      </c>
      <c r="B33" s="56" t="s">
        <v>57</v>
      </c>
      <c r="C33" s="57" t="s">
        <v>11</v>
      </c>
      <c r="D33" s="58"/>
      <c r="E33" s="57"/>
      <c r="F33" s="39">
        <v>16.16</v>
      </c>
      <c r="G33" s="39"/>
      <c r="H33" s="39">
        <v>38.4</v>
      </c>
      <c r="I33" s="53">
        <f>H33*4.1/100</f>
        <v>1.5743999999999998</v>
      </c>
      <c r="J33" s="59">
        <f t="shared" si="0"/>
        <v>0.39989759999999996</v>
      </c>
      <c r="K33" s="18"/>
    </row>
    <row r="34" spans="1:11" ht="9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8"/>
    </row>
    <row r="35" spans="1:11" ht="12.75">
      <c r="A35" s="5" t="s">
        <v>58</v>
      </c>
      <c r="B35" s="5" t="s">
        <v>59</v>
      </c>
      <c r="C35" s="5" t="s">
        <v>11</v>
      </c>
      <c r="D35" s="51">
        <f>D39+D47+D48</f>
        <v>834.0751049502879</v>
      </c>
      <c r="E35" s="5">
        <f>E39+E47+E48</f>
        <v>310.55999999999995</v>
      </c>
      <c r="F35" s="8"/>
      <c r="G35" s="8">
        <f>G37+G38+G44+G45+G48+G40</f>
        <v>6100.2</v>
      </c>
      <c r="H35" s="8">
        <f>H37+H38+H44+H45+H48+H40</f>
        <v>8333.6</v>
      </c>
      <c r="I35" s="26">
        <f>I37+I38+I44+I45+I48+I40</f>
        <v>341.6776</v>
      </c>
      <c r="J35" s="59">
        <f t="shared" si="0"/>
        <v>86.7861104</v>
      </c>
      <c r="K35" s="18"/>
    </row>
    <row r="36" spans="1:11" ht="12.75">
      <c r="A36" s="6" t="s">
        <v>60</v>
      </c>
      <c r="B36" s="64" t="s">
        <v>61</v>
      </c>
      <c r="C36" s="50" t="s">
        <v>11</v>
      </c>
      <c r="D36" s="51"/>
      <c r="E36" s="50"/>
      <c r="F36" s="39"/>
      <c r="G36" s="39"/>
      <c r="H36" s="39"/>
      <c r="I36" s="53"/>
      <c r="J36" s="53"/>
      <c r="K36" s="18"/>
    </row>
    <row r="37" spans="1:11" ht="12.75">
      <c r="A37" s="6" t="s">
        <v>62</v>
      </c>
      <c r="B37" s="64" t="s">
        <v>63</v>
      </c>
      <c r="C37" s="50" t="s">
        <v>11</v>
      </c>
      <c r="D37" s="51"/>
      <c r="E37" s="50"/>
      <c r="F37" s="39"/>
      <c r="G37" s="39"/>
      <c r="H37" s="39"/>
      <c r="I37" s="53"/>
      <c r="J37" s="53"/>
      <c r="K37" s="18"/>
    </row>
    <row r="38" spans="1:11" ht="12.75">
      <c r="A38" s="6" t="s">
        <v>64</v>
      </c>
      <c r="B38" s="64" t="s">
        <v>65</v>
      </c>
      <c r="C38" s="50" t="s">
        <v>11</v>
      </c>
      <c r="D38" s="51"/>
      <c r="E38" s="50"/>
      <c r="F38" s="39"/>
      <c r="G38" s="39"/>
      <c r="H38" s="39"/>
      <c r="I38" s="53"/>
      <c r="J38" s="53"/>
      <c r="K38" s="18"/>
    </row>
    <row r="39" spans="1:11" ht="12.75">
      <c r="A39" s="6" t="s">
        <v>66</v>
      </c>
      <c r="B39" s="64" t="s">
        <v>67</v>
      </c>
      <c r="C39" s="50" t="s">
        <v>11</v>
      </c>
      <c r="D39" s="51">
        <f>E39/0.37234057</f>
        <v>203.36220680974947</v>
      </c>
      <c r="E39" s="50">
        <v>75.72</v>
      </c>
      <c r="F39" s="39">
        <v>75.7</v>
      </c>
      <c r="G39" s="39"/>
      <c r="H39" s="39"/>
      <c r="I39" s="53"/>
      <c r="J39" s="53"/>
      <c r="K39" s="18"/>
    </row>
    <row r="40" spans="1:11" ht="12.75">
      <c r="A40" s="6" t="s">
        <v>68</v>
      </c>
      <c r="B40" s="65" t="s">
        <v>69</v>
      </c>
      <c r="C40" s="50" t="s">
        <v>11</v>
      </c>
      <c r="D40" s="51"/>
      <c r="E40" s="50"/>
      <c r="F40" s="39">
        <v>30.4</v>
      </c>
      <c r="G40" s="39">
        <v>2046</v>
      </c>
      <c r="H40" s="39">
        <f>H41+H42+H43</f>
        <v>3041.3</v>
      </c>
      <c r="I40" s="53">
        <f aca="true" t="shared" si="1" ref="I40:I45">H40*4.1/100</f>
        <v>124.6933</v>
      </c>
      <c r="J40" s="59">
        <f>I40*0.254</f>
        <v>31.672098199999997</v>
      </c>
      <c r="K40" s="18"/>
    </row>
    <row r="41" spans="1:11" ht="12.75">
      <c r="A41" s="55" t="s">
        <v>70</v>
      </c>
      <c r="B41" s="56" t="s">
        <v>71</v>
      </c>
      <c r="C41" s="57" t="s">
        <v>11</v>
      </c>
      <c r="D41" s="58"/>
      <c r="E41" s="57"/>
      <c r="F41" s="39"/>
      <c r="G41" s="39">
        <v>1671</v>
      </c>
      <c r="H41" s="39">
        <f>1876.5+528.9</f>
        <v>2405.4</v>
      </c>
      <c r="I41" s="53">
        <f t="shared" si="1"/>
        <v>98.6214</v>
      </c>
      <c r="J41" s="59">
        <f aca="true" t="shared" si="2" ref="J41:J48">I41*0.254</f>
        <v>25.049835599999998</v>
      </c>
      <c r="K41" s="18"/>
    </row>
    <row r="42" spans="1:11" ht="12.75">
      <c r="A42" s="55" t="s">
        <v>72</v>
      </c>
      <c r="B42" s="56" t="s">
        <v>73</v>
      </c>
      <c r="C42" s="57" t="s">
        <v>11</v>
      </c>
      <c r="D42" s="58"/>
      <c r="E42" s="57"/>
      <c r="F42" s="39"/>
      <c r="G42" s="39">
        <v>226</v>
      </c>
      <c r="H42" s="39">
        <v>273</v>
      </c>
      <c r="I42" s="53">
        <f t="shared" si="1"/>
        <v>11.193</v>
      </c>
      <c r="J42" s="59">
        <f t="shared" si="2"/>
        <v>2.843022</v>
      </c>
      <c r="K42" s="18"/>
    </row>
    <row r="43" spans="1:11" ht="12.75">
      <c r="A43" s="55" t="s">
        <v>74</v>
      </c>
      <c r="B43" s="56" t="s">
        <v>75</v>
      </c>
      <c r="C43" s="57" t="s">
        <v>11</v>
      </c>
      <c r="D43" s="58"/>
      <c r="E43" s="57"/>
      <c r="F43" s="39"/>
      <c r="G43" s="39">
        <v>149</v>
      </c>
      <c r="H43" s="39">
        <f>131.6+12.5+218.8</f>
        <v>362.9</v>
      </c>
      <c r="I43" s="53">
        <f t="shared" si="1"/>
        <v>14.878899999999998</v>
      </c>
      <c r="J43" s="59">
        <f t="shared" si="2"/>
        <v>3.7792405999999996</v>
      </c>
      <c r="K43" s="18"/>
    </row>
    <row r="44" spans="1:11" ht="12.75">
      <c r="A44" s="6" t="s">
        <v>76</v>
      </c>
      <c r="B44" s="64" t="s">
        <v>77</v>
      </c>
      <c r="C44" s="50" t="s">
        <v>11</v>
      </c>
      <c r="D44" s="51"/>
      <c r="E44" s="50"/>
      <c r="F44" s="39"/>
      <c r="G44" s="39">
        <v>146</v>
      </c>
      <c r="H44" s="39">
        <v>192</v>
      </c>
      <c r="I44" s="53">
        <f t="shared" si="1"/>
        <v>7.871999999999999</v>
      </c>
      <c r="J44" s="59">
        <f t="shared" si="2"/>
        <v>1.9994879999999997</v>
      </c>
      <c r="K44" s="18"/>
    </row>
    <row r="45" spans="1:11" ht="12.75">
      <c r="A45" s="6" t="s">
        <v>78</v>
      </c>
      <c r="B45" s="64" t="s">
        <v>79</v>
      </c>
      <c r="C45" s="50" t="s">
        <v>11</v>
      </c>
      <c r="D45" s="51"/>
      <c r="E45" s="50"/>
      <c r="F45" s="39"/>
      <c r="G45" s="39">
        <v>3865</v>
      </c>
      <c r="H45" s="39">
        <v>5026.3</v>
      </c>
      <c r="I45" s="53">
        <f t="shared" si="1"/>
        <v>206.07829999999998</v>
      </c>
      <c r="J45" s="59">
        <f t="shared" si="2"/>
        <v>52.343888199999995</v>
      </c>
      <c r="K45" s="18"/>
    </row>
    <row r="46" spans="1:11" ht="25.5">
      <c r="A46" s="6" t="s">
        <v>80</v>
      </c>
      <c r="B46" s="64" t="s">
        <v>81</v>
      </c>
      <c r="C46" s="50" t="s">
        <v>11</v>
      </c>
      <c r="D46" s="51"/>
      <c r="E46" s="50"/>
      <c r="F46" s="39"/>
      <c r="G46" s="39"/>
      <c r="H46" s="39"/>
      <c r="I46" s="53"/>
      <c r="J46" s="59">
        <f t="shared" si="2"/>
        <v>0</v>
      </c>
      <c r="K46" s="18"/>
    </row>
    <row r="47" spans="1:11" ht="12.75">
      <c r="A47" s="6" t="s">
        <v>82</v>
      </c>
      <c r="B47" s="64" t="s">
        <v>83</v>
      </c>
      <c r="C47" s="50" t="s">
        <v>11</v>
      </c>
      <c r="D47" s="51">
        <f>E47/0.37234057</f>
        <v>578.6369183460185</v>
      </c>
      <c r="E47" s="50">
        <v>215.45</v>
      </c>
      <c r="F47" s="39">
        <v>16.16</v>
      </c>
      <c r="G47" s="39"/>
      <c r="H47" s="39"/>
      <c r="I47" s="53"/>
      <c r="J47" s="59">
        <f t="shared" si="2"/>
        <v>0</v>
      </c>
      <c r="K47" s="18"/>
    </row>
    <row r="48" spans="1:11" ht="12.75">
      <c r="A48" s="6" t="s">
        <v>84</v>
      </c>
      <c r="B48" s="64" t="s">
        <v>85</v>
      </c>
      <c r="C48" s="50" t="s">
        <v>11</v>
      </c>
      <c r="D48" s="51">
        <f>E48/0.37234057</f>
        <v>52.075979794519846</v>
      </c>
      <c r="E48" s="50">
        <v>19.39</v>
      </c>
      <c r="F48" s="39">
        <v>6.1</v>
      </c>
      <c r="G48" s="39">
        <v>43.2</v>
      </c>
      <c r="H48" s="39">
        <v>74</v>
      </c>
      <c r="I48" s="53">
        <f>H48*4.1/100</f>
        <v>3.034</v>
      </c>
      <c r="J48" s="59">
        <f t="shared" si="2"/>
        <v>0.770636</v>
      </c>
      <c r="K48" s="18"/>
    </row>
    <row r="49" spans="1:11" ht="12.75">
      <c r="A49" s="6" t="s">
        <v>86</v>
      </c>
      <c r="B49" s="64" t="s">
        <v>87</v>
      </c>
      <c r="C49" s="50" t="s">
        <v>11</v>
      </c>
      <c r="D49" s="51"/>
      <c r="E49" s="50"/>
      <c r="F49" s="39"/>
      <c r="G49" s="39"/>
      <c r="H49" s="39"/>
      <c r="I49" s="53"/>
      <c r="J49" s="53"/>
      <c r="K49" s="18"/>
    </row>
    <row r="50" spans="1:11" ht="25.5">
      <c r="A50" s="39">
        <v>2</v>
      </c>
      <c r="B50" s="9" t="s">
        <v>88</v>
      </c>
      <c r="C50" s="50" t="s">
        <v>11</v>
      </c>
      <c r="D50" s="51"/>
      <c r="E50" s="50"/>
      <c r="F50" s="40"/>
      <c r="G50" s="40"/>
      <c r="H50" s="40"/>
      <c r="I50" s="53">
        <v>32.2</v>
      </c>
      <c r="J50" s="53"/>
      <c r="K50" s="18"/>
    </row>
    <row r="51" spans="1:11" ht="25.5">
      <c r="A51" s="37">
        <v>3</v>
      </c>
      <c r="B51" s="66" t="s">
        <v>126</v>
      </c>
      <c r="C51" s="50" t="s">
        <v>11</v>
      </c>
      <c r="D51" s="51"/>
      <c r="E51" s="50">
        <v>581.5</v>
      </c>
      <c r="F51" s="67"/>
      <c r="G51" s="41"/>
      <c r="H51" s="41"/>
      <c r="I51" s="68">
        <v>545.7</v>
      </c>
      <c r="J51" s="68"/>
      <c r="K51" s="17"/>
    </row>
    <row r="52" spans="1:11" ht="12.75">
      <c r="A52" s="10" t="s">
        <v>89</v>
      </c>
      <c r="B52" s="42" t="s">
        <v>120</v>
      </c>
      <c r="C52" s="50" t="s">
        <v>11</v>
      </c>
      <c r="D52" s="51"/>
      <c r="E52" s="50">
        <v>581.5</v>
      </c>
      <c r="F52" s="69"/>
      <c r="G52" s="70"/>
      <c r="H52" s="70"/>
      <c r="I52" s="71">
        <v>545.7</v>
      </c>
      <c r="J52" s="71"/>
      <c r="K52" s="17"/>
    </row>
    <row r="53" spans="1:11" ht="10.5" customHeight="1">
      <c r="A53" s="10" t="s">
        <v>90</v>
      </c>
      <c r="B53" s="42"/>
      <c r="C53" s="50" t="s">
        <v>11</v>
      </c>
      <c r="D53" s="51"/>
      <c r="E53" s="50"/>
      <c r="F53" s="39"/>
      <c r="G53" s="39"/>
      <c r="H53" s="39"/>
      <c r="I53" s="53"/>
      <c r="J53" s="53"/>
      <c r="K53" s="17"/>
    </row>
    <row r="54" spans="1:11" ht="12.75">
      <c r="A54" s="37" t="s">
        <v>91</v>
      </c>
      <c r="B54" s="42"/>
      <c r="C54" s="50" t="s">
        <v>11</v>
      </c>
      <c r="D54" s="51"/>
      <c r="E54" s="50"/>
      <c r="F54" s="11"/>
      <c r="G54" s="11"/>
      <c r="H54" s="11"/>
      <c r="I54" s="33"/>
      <c r="J54" s="33"/>
      <c r="K54" s="17"/>
    </row>
    <row r="55" spans="1:11" ht="12.75">
      <c r="A55" s="39">
        <v>4</v>
      </c>
      <c r="B55" s="72" t="s">
        <v>92</v>
      </c>
      <c r="C55" s="50" t="s">
        <v>11</v>
      </c>
      <c r="D55" s="51"/>
      <c r="E55" s="50"/>
      <c r="F55" s="73"/>
      <c r="G55" s="73"/>
      <c r="H55" s="73"/>
      <c r="I55" s="74"/>
      <c r="J55" s="74"/>
      <c r="K55" s="17"/>
    </row>
    <row r="56" spans="1:11" ht="12.75">
      <c r="A56" s="39" t="s">
        <v>93</v>
      </c>
      <c r="B56" s="63" t="s">
        <v>121</v>
      </c>
      <c r="C56" s="50" t="s">
        <v>11</v>
      </c>
      <c r="D56" s="51"/>
      <c r="E56" s="50"/>
      <c r="F56" s="11"/>
      <c r="G56" s="11"/>
      <c r="H56" s="11"/>
      <c r="I56" s="33"/>
      <c r="J56" s="33"/>
      <c r="K56" s="17"/>
    </row>
    <row r="57" spans="1:11" ht="12.75">
      <c r="A57" s="39" t="s">
        <v>94</v>
      </c>
      <c r="B57" s="63"/>
      <c r="C57" s="50" t="s">
        <v>11</v>
      </c>
      <c r="D57" s="51"/>
      <c r="E57" s="50"/>
      <c r="F57" s="11"/>
      <c r="G57" s="11"/>
      <c r="H57" s="11"/>
      <c r="I57" s="33"/>
      <c r="J57" s="33"/>
      <c r="K57" s="17"/>
    </row>
    <row r="58" spans="1:11" ht="12.75">
      <c r="A58" s="39" t="s">
        <v>95</v>
      </c>
      <c r="B58" s="63"/>
      <c r="C58" s="50" t="s">
        <v>11</v>
      </c>
      <c r="D58" s="51"/>
      <c r="E58" s="50"/>
      <c r="F58" s="39"/>
      <c r="G58" s="39"/>
      <c r="H58" s="39"/>
      <c r="I58" s="53"/>
      <c r="J58" s="53"/>
      <c r="K58" s="17"/>
    </row>
    <row r="59" spans="1:11" ht="25.5">
      <c r="A59" s="39">
        <v>5</v>
      </c>
      <c r="B59" s="66" t="s">
        <v>96</v>
      </c>
      <c r="C59" s="50" t="s">
        <v>11</v>
      </c>
      <c r="D59" s="51">
        <v>926.9</v>
      </c>
      <c r="E59" s="50"/>
      <c r="F59" s="39"/>
      <c r="G59" s="39"/>
      <c r="H59" s="39"/>
      <c r="I59" s="53"/>
      <c r="J59" s="53">
        <v>1093.6</v>
      </c>
      <c r="K59" s="17"/>
    </row>
    <row r="60" spans="1:11" ht="46.5" customHeight="1">
      <c r="A60" s="39">
        <v>6</v>
      </c>
      <c r="B60" s="66" t="s">
        <v>97</v>
      </c>
      <c r="C60" s="66" t="s">
        <v>98</v>
      </c>
      <c r="D60" s="75"/>
      <c r="E60" s="66"/>
      <c r="F60" s="39">
        <v>41.2</v>
      </c>
      <c r="G60" s="39"/>
      <c r="H60" s="39"/>
      <c r="I60" s="53"/>
      <c r="J60" s="53"/>
      <c r="K60" s="17"/>
    </row>
    <row r="61" spans="1:11" ht="12.75">
      <c r="A61" s="39">
        <v>7</v>
      </c>
      <c r="B61" s="66" t="s">
        <v>99</v>
      </c>
      <c r="C61" s="66" t="s">
        <v>100</v>
      </c>
      <c r="D61" s="75"/>
      <c r="E61" s="66"/>
      <c r="F61" s="39">
        <v>4.49</v>
      </c>
      <c r="G61" s="39"/>
      <c r="H61" s="39"/>
      <c r="I61" s="53"/>
      <c r="J61" s="53"/>
      <c r="K61" s="17"/>
    </row>
    <row r="62" spans="1:11" ht="12.75">
      <c r="A62" s="39">
        <v>8</v>
      </c>
      <c r="B62" s="66" t="s">
        <v>101</v>
      </c>
      <c r="C62" s="66" t="s">
        <v>102</v>
      </c>
      <c r="D62" s="76">
        <f>D63+D64+D68+D70</f>
        <v>1446.738</v>
      </c>
      <c r="E62" s="77">
        <f>E64+E70</f>
        <v>538.677</v>
      </c>
      <c r="F62" s="27">
        <f>F64+F68+F70</f>
        <v>2007.0500000000002</v>
      </c>
      <c r="G62" s="27"/>
      <c r="H62" s="27"/>
      <c r="I62" s="34">
        <f>I65+I68+I70+I63</f>
        <v>1879.2630000000001</v>
      </c>
      <c r="J62" s="34"/>
      <c r="K62" s="17"/>
    </row>
    <row r="63" spans="1:11" ht="25.5">
      <c r="A63" s="39">
        <v>9</v>
      </c>
      <c r="B63" s="66" t="s">
        <v>103</v>
      </c>
      <c r="C63" s="66" t="s">
        <v>102</v>
      </c>
      <c r="D63" s="76"/>
      <c r="E63" s="77"/>
      <c r="F63" s="27"/>
      <c r="G63" s="27"/>
      <c r="H63" s="27"/>
      <c r="I63" s="34">
        <v>6.996</v>
      </c>
      <c r="J63" s="34"/>
      <c r="K63" s="17"/>
    </row>
    <row r="64" spans="1:11" ht="12.75">
      <c r="A64" s="39">
        <v>10</v>
      </c>
      <c r="B64" s="66" t="s">
        <v>104</v>
      </c>
      <c r="C64" s="66" t="s">
        <v>102</v>
      </c>
      <c r="D64" s="76">
        <v>76.243</v>
      </c>
      <c r="E64" s="77">
        <v>28.388</v>
      </c>
      <c r="F64" s="27">
        <v>31.75</v>
      </c>
      <c r="G64" s="27"/>
      <c r="H64" s="27"/>
      <c r="I64" s="34"/>
      <c r="J64" s="34"/>
      <c r="K64" s="17"/>
    </row>
    <row r="65" spans="1:11" ht="12.75">
      <c r="A65" s="39"/>
      <c r="B65" s="66" t="s">
        <v>105</v>
      </c>
      <c r="C65" s="66"/>
      <c r="D65" s="76"/>
      <c r="E65" s="77"/>
      <c r="F65" s="27"/>
      <c r="G65" s="27"/>
      <c r="H65" s="27"/>
      <c r="I65" s="34">
        <f>I66+I67</f>
        <v>94.151</v>
      </c>
      <c r="J65" s="34"/>
      <c r="K65" s="17"/>
    </row>
    <row r="66" spans="1:10" ht="25.5">
      <c r="A66" s="78" t="s">
        <v>106</v>
      </c>
      <c r="B66" s="66" t="s">
        <v>107</v>
      </c>
      <c r="C66" s="66" t="s">
        <v>102</v>
      </c>
      <c r="D66" s="76">
        <v>47.855</v>
      </c>
      <c r="E66" s="77"/>
      <c r="F66" s="27"/>
      <c r="G66" s="27"/>
      <c r="H66" s="27"/>
      <c r="I66" s="34">
        <v>73.705</v>
      </c>
      <c r="J66" s="34"/>
    </row>
    <row r="67" spans="1:10" ht="12.75">
      <c r="A67" s="78" t="s">
        <v>108</v>
      </c>
      <c r="B67" s="66" t="s">
        <v>128</v>
      </c>
      <c r="C67" s="66" t="s">
        <v>102</v>
      </c>
      <c r="D67" s="76">
        <v>28.388</v>
      </c>
      <c r="E67" s="77">
        <v>28.388</v>
      </c>
      <c r="F67" s="27">
        <v>31.75</v>
      </c>
      <c r="G67" s="27"/>
      <c r="H67" s="27"/>
      <c r="I67" s="34">
        <v>20.446</v>
      </c>
      <c r="J67" s="34"/>
    </row>
    <row r="68" spans="1:10" ht="12.75">
      <c r="A68" s="39">
        <v>11</v>
      </c>
      <c r="B68" s="66" t="s">
        <v>109</v>
      </c>
      <c r="C68" s="66" t="s">
        <v>102</v>
      </c>
      <c r="D68" s="76">
        <f>853.206+7</f>
        <v>860.206</v>
      </c>
      <c r="E68" s="77"/>
      <c r="F68" s="27">
        <v>1373.4</v>
      </c>
      <c r="G68" s="27"/>
      <c r="H68" s="27"/>
      <c r="I68" s="34">
        <v>1320.864</v>
      </c>
      <c r="J68" s="34"/>
    </row>
    <row r="69" spans="1:10" ht="12.75">
      <c r="A69" s="39">
        <v>12</v>
      </c>
      <c r="B69" s="66" t="s">
        <v>110</v>
      </c>
      <c r="C69" s="66" t="s">
        <v>102</v>
      </c>
      <c r="D69" s="76"/>
      <c r="E69" s="77"/>
      <c r="F69" s="27"/>
      <c r="G69" s="27"/>
      <c r="H69" s="27"/>
      <c r="I69" s="34"/>
      <c r="J69" s="34"/>
    </row>
    <row r="70" spans="1:10" ht="12.75">
      <c r="A70" s="39">
        <v>13</v>
      </c>
      <c r="B70" s="66" t="s">
        <v>111</v>
      </c>
      <c r="C70" s="66" t="s">
        <v>102</v>
      </c>
      <c r="D70" s="76">
        <v>510.289</v>
      </c>
      <c r="E70" s="77">
        <v>510.289</v>
      </c>
      <c r="F70" s="77">
        <v>601.9</v>
      </c>
      <c r="G70" s="77"/>
      <c r="H70" s="77"/>
      <c r="I70" s="79">
        <v>457.252</v>
      </c>
      <c r="J70" s="79"/>
    </row>
    <row r="71" spans="1:11" ht="21" customHeight="1">
      <c r="A71" s="80"/>
      <c r="B71" s="80"/>
      <c r="C71" s="80"/>
      <c r="D71" s="81"/>
      <c r="E71" s="80"/>
      <c r="F71" s="80"/>
      <c r="G71" s="80"/>
      <c r="H71" s="80"/>
      <c r="I71" s="82"/>
      <c r="J71" s="82"/>
      <c r="K71" s="24"/>
    </row>
    <row r="72" spans="1:11" ht="21" customHeight="1">
      <c r="A72" s="80"/>
      <c r="B72" s="83" t="s">
        <v>112</v>
      </c>
      <c r="C72" s="83"/>
      <c r="D72" s="84" t="s">
        <v>116</v>
      </c>
      <c r="E72" s="85"/>
      <c r="F72" s="86" t="s">
        <v>122</v>
      </c>
      <c r="G72" s="86"/>
      <c r="H72" s="86"/>
      <c r="I72" s="86"/>
      <c r="J72" s="86"/>
      <c r="K72" s="17"/>
    </row>
    <row r="73" spans="1:12" ht="21" customHeight="1">
      <c r="A73" s="80"/>
      <c r="B73" s="80"/>
      <c r="C73" s="87"/>
      <c r="D73" s="88" t="s">
        <v>124</v>
      </c>
      <c r="E73" s="87"/>
      <c r="F73" s="89" t="s">
        <v>113</v>
      </c>
      <c r="G73" s="89"/>
      <c r="H73" s="89"/>
      <c r="I73" s="89"/>
      <c r="J73" s="89"/>
      <c r="L73" s="35"/>
    </row>
    <row r="74" spans="1:12" ht="21" customHeight="1">
      <c r="A74" s="80"/>
      <c r="B74" s="86" t="s">
        <v>114</v>
      </c>
      <c r="C74" s="86"/>
      <c r="D74" s="90"/>
      <c r="E74" s="91"/>
      <c r="F74" s="80"/>
      <c r="G74" s="80"/>
      <c r="H74" s="80"/>
      <c r="I74" s="82"/>
      <c r="J74" s="82"/>
      <c r="L74" s="36"/>
    </row>
    <row r="75" spans="1:10" ht="21" customHeight="1">
      <c r="A75" s="80"/>
      <c r="B75" s="86" t="s">
        <v>115</v>
      </c>
      <c r="C75" s="86"/>
      <c r="D75" s="90" t="s">
        <v>123</v>
      </c>
      <c r="E75" s="91" t="s">
        <v>132</v>
      </c>
      <c r="F75" s="80"/>
      <c r="G75" s="80"/>
      <c r="H75" s="80"/>
      <c r="I75" s="82"/>
      <c r="J75" s="82"/>
    </row>
    <row r="76" spans="1:10" ht="21" customHeight="1">
      <c r="A76" s="80"/>
      <c r="B76" s="89" t="s">
        <v>117</v>
      </c>
      <c r="C76" s="89"/>
      <c r="D76" s="88" t="s">
        <v>124</v>
      </c>
      <c r="E76" s="87"/>
      <c r="F76" s="87"/>
      <c r="G76" s="87"/>
      <c r="H76" s="87"/>
      <c r="I76" s="92"/>
      <c r="J76" s="92"/>
    </row>
    <row r="77" spans="1:10" ht="21" customHeight="1">
      <c r="A77" s="80"/>
      <c r="B77" s="86" t="s">
        <v>131</v>
      </c>
      <c r="C77" s="86"/>
      <c r="D77" s="90"/>
      <c r="E77" s="91"/>
      <c r="F77" s="86" t="s">
        <v>133</v>
      </c>
      <c r="G77" s="86"/>
      <c r="H77" s="86"/>
      <c r="I77" s="86"/>
      <c r="J77" s="86"/>
    </row>
    <row r="78" spans="1:10" ht="21" customHeight="1">
      <c r="A78" s="80"/>
      <c r="B78" s="89" t="s">
        <v>118</v>
      </c>
      <c r="C78" s="89"/>
      <c r="D78" s="88"/>
      <c r="E78" s="87"/>
      <c r="F78" s="89" t="s">
        <v>119</v>
      </c>
      <c r="G78" s="89"/>
      <c r="H78" s="89"/>
      <c r="I78" s="89"/>
      <c r="J78" s="89"/>
    </row>
    <row r="79" ht="21" customHeight="1"/>
  </sheetData>
  <sheetProtection/>
  <mergeCells count="24">
    <mergeCell ref="M2:P2"/>
    <mergeCell ref="A3:J3"/>
    <mergeCell ref="M3:P3"/>
    <mergeCell ref="A4:J4"/>
    <mergeCell ref="M4:P4"/>
    <mergeCell ref="A5:J5"/>
    <mergeCell ref="A7:A8"/>
    <mergeCell ref="B7:B8"/>
    <mergeCell ref="C7:C8"/>
    <mergeCell ref="D7:E7"/>
    <mergeCell ref="A2:J2"/>
    <mergeCell ref="A34:J34"/>
    <mergeCell ref="B52:B54"/>
    <mergeCell ref="B56:B58"/>
    <mergeCell ref="B72:C72"/>
    <mergeCell ref="F72:J72"/>
    <mergeCell ref="F73:J73"/>
    <mergeCell ref="B74:C74"/>
    <mergeCell ref="B75:C75"/>
    <mergeCell ref="B76:C76"/>
    <mergeCell ref="B77:C77"/>
    <mergeCell ref="F77:J77"/>
    <mergeCell ref="B78:C78"/>
    <mergeCell ref="F78:J7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Takovskaya</cp:lastModifiedBy>
  <cp:lastPrinted>2012-04-10T12:39:43Z</cp:lastPrinted>
  <dcterms:created xsi:type="dcterms:W3CDTF">2011-10-11T13:35:30Z</dcterms:created>
  <dcterms:modified xsi:type="dcterms:W3CDTF">2012-04-10T12:41:36Z</dcterms:modified>
  <cp:category/>
  <cp:version/>
  <cp:contentType/>
  <cp:contentStatus/>
</cp:coreProperties>
</file>